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作業用フォルダ\事務処理\財政課調査関係\経営比較分析表\R5（R4年度）\02_市→県\"/>
    </mc:Choice>
  </mc:AlternateContent>
  <workbookProtection workbookAlgorithmName="SHA-512" workbookHashValue="vuxJgn6ffs09f7xB2KB5J2FE77T1Gc8qlDM27+B1U/yZWdt4DWGDzsmZ3bCgKY7b+j97aDnUMD/qlczf8/iLLQ==" workbookSaltValue="xBf7UR8ifq44tCD2mFc5Rg==" workbookSpinCount="100000" lockStructure="1"/>
  <bookViews>
    <workbookView xWindow="0" yWindow="0" windowWidth="19200" windowHeight="113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<sst xmlns="http://schemas.openxmlformats.org/spreadsheetml/2006/main" count="272" uniqueCount="115">
  <si>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</si>
  <si>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</si>
  <si>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</si>
  <si>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</si>
  <si>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</si>
  <si>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</si>
  <si>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</si>
  <si>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</si>
  <si>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</si>
  <si>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</si>
  <si>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</si>
  <si>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</si>
  <si>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</si>
  <si>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</si>
  <si>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</si>
  <si>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</si>
  <si>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</si>
  <si>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</si>
  <si>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</si>
  <si>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</si>
  <si>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</si>
  <si>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</si>
  <si>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</si>
  <si>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</si>
  <si>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</si>
  <si>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</si>
  <si>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</si>
  <si>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</si>
  <si>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</si>
  <si>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</si>
  <si>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</si>
  <si>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</si>
  <si>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</si>
  <si>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</si>
  <si>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</si>
  <si>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</si>
  <si>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</si>
  <si>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</si>
  <si>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</si>
  <si>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</si>
  <si>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</si>
  <si>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</si>
  <si>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</si>
  <si>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</si>
  <si>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</si>
  <si>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</si>
  <si>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</si>
  <si>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</si>
  <si>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</si>
  <si>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</si>
  <si>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</si>
  <si>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</si>
  <si>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</si>
  <si>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</si>
  <si>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</si>
  <si>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</si>
  <si>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</si>
  <si>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</si>
  <si>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</si>
  <si>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</si>
  <si>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</si>
  <si>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</si>
  <si>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</si>
  <si>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</si>
  <si>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</si>
  <si>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</si>
  <si>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</si>
  <si>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</si>
  <si>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</si>
  <si>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</si>
  <si>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</si>
  <si>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</si>
  <si>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</si>
  <si>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</si>
  <si>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</si>
  <si>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</si>
  <si>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</si>
  <si>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</si>
  <si>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</si>
  <si>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</si>
  <si>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</si>
  <si>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</si>
  <si>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</si>
  <si>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</si>
  <si>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</si>
  <si>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</si>
  <si>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</si>
  <si>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</si>
  <si>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</si>
  <si>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</si>
  <si>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</si>
  <si>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</si>
  <si>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</si>
  <si>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</si>
  <si>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</si>
  <si>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</si>
  <si>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</si>
  <si>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</si>
  <si>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</si>
  <si>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</si>
  <si>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</si>
  <si>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</si>
  <si>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</si>
  <si>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</si>
  <si>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</si>
  <si>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</si>
  <si>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</si>
  <si>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</si>
  <si>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</si>
  <si>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</si>
  <si>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</si>
  <si>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</si>
  <si>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有形固定資産減価償却率（グラフ①）は、令和２年度が公営企業会計適用初年度であったため、類似団体平均値と比較して低水準で推移している。
　一方で、管路更新率（グラフ③）については、計画的な更新ができておらず、類似団体平均値を下回っているが、限られた財源の中で優先順位を付けて事業を行っているため、機械設備の更新に費用を投じるなど、計画的な施設更新に努めている。
　本市では、平成28年度に策定した「水道施設インフラ長寿命化計画」に沿って施設の延命化・耐震化に向けた取り組みを行っていくこととしているが、施設の更新にあたっては多額の費用が伴うことから、国・県の動向を注視しながら有利な財源確保に努め、経営を圧迫しないよう努める。</t>
    <phoneticPr fontId="4"/>
  </si>
  <si>
    <t>　令和２年度から地方公営企業として新たな事業運営を開始し、企業会計適用により経営状況の明確化を図っている。また、令和２年度に策定した「水道事業経営戦略」に基づき検討を進め、令和５年度から上水道事業と簡易水道事業の経営統合と料金統一を行った。今後においても、公平性、安定性、経済性に着目した適正な料金設定を行い、将来にわたって安全な水道水を安定的に供給できる経営を持続させていく。</t>
    <rPh sb="120" eb="122">
      <t>コンゴ</t>
    </rPh>
    <phoneticPr fontId="4"/>
  </si>
  <si>
    <t>　累積欠損金（グラフ②）を抱えておらず、経常収支比率（グラフ①）は100％を超えているが、実態としては一般会計からの補助金に依存している状態であり、健全な経営状態とはいえない。その理由として、類似団体平均値を上回っているものの料金回収率（グラフ⑤）が低水準であり、給水するための経費（給水原価：グラフ⑥）が水道料金収入で賄えていない状況であることが挙げられる。
　企業債残高対給水収益比率（グラフ④）が高水準であるのは、簡易水道再編推進事業で施設の更新を進めたことにより、企業債残高が増加したためである。
　施設利用率（グラフ⑦）については、施設の統廃合による効果的な運用ができており、今後もアセットマネジメントの実施により効率的な施設の更新を進めていく。
　有収率（グラフ⑧）が高水準である要因としては、簡易水道再編推進事業で施設の更新を行った点、施設管理の一部に業者委託を導入したことにより漏水調査が強化された点等が考えられる。引き続き施設の適切な維持管理を行い、有収率の向上に努める。</t>
    <rPh sb="373" eb="374">
      <t>テン</t>
    </rPh>
    <rPh sb="407" eb="408">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</si>
</sst>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0.17</c:v>
                </c:pt>
                <c:pt idx="3">
                  <c:v>0.03</c:v>
                </c:pt>
                <c:pt idx="4" formatCode="#,##0.00;&quot;△&quot;#,##0.00">
                  <c:v>0</c:v>
                </c:pt>
              </c:numCache>
            </c:numRef>
          </c:val>
          <c:extLst>
            <c:ext xmlns:c16="http://schemas.microsoft.com/office/drawing/2014/chart" uri="{C3380CC4-5D6E-409C-BE32-E72D297353CC}">
              <c16:uniqueId val="{00000000-8473-4289-9FA8-56E42DDDF5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0.26</c:v>
                </c:pt>
                <c:pt idx="3">
                  <c:v>0.28999999999999998</c:v>
                </c:pt>
                <c:pt idx="4">
                  <c:v>1.8</c:v>
                </c:pt>
              </c:numCache>
            </c:numRef>
          </c:val>
          <c:smooth val="0"/>
          <c:extLst>
            <c:ext xmlns:c16="http://schemas.microsoft.com/office/drawing/2014/chart" uri="{C3380CC4-5D6E-409C-BE32-E72D297353CC}">
              <c16:uniqueId val="{00000001-8473-4289-9FA8-56E42DDDF5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59.37</c:v>
                </c:pt>
                <c:pt idx="3">
                  <c:v>58.18</c:v>
                </c:pt>
                <c:pt idx="4">
                  <c:v>58.44</c:v>
                </c:pt>
              </c:numCache>
            </c:numRef>
          </c:val>
          <c:extLst>
            <c:ext xmlns:c16="http://schemas.microsoft.com/office/drawing/2014/chart" uri="{C3380CC4-5D6E-409C-BE32-E72D297353CC}">
              <c16:uniqueId val="{00000000-2A68-4510-A37C-8D9BA08A48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54.14</c:v>
                </c:pt>
                <c:pt idx="3">
                  <c:v>53.79</c:v>
                </c:pt>
                <c:pt idx="4">
                  <c:v>56.4</c:v>
                </c:pt>
              </c:numCache>
            </c:numRef>
          </c:val>
          <c:smooth val="0"/>
          <c:extLst>
            <c:ext xmlns:c16="http://schemas.microsoft.com/office/drawing/2014/chart" uri="{C3380CC4-5D6E-409C-BE32-E72D297353CC}">
              <c16:uniqueId val="{00000001-2A68-4510-A37C-8D9BA08A48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86.41</c:v>
                </c:pt>
                <c:pt idx="3">
                  <c:v>85.09</c:v>
                </c:pt>
                <c:pt idx="4">
                  <c:v>84.94</c:v>
                </c:pt>
              </c:numCache>
            </c:numRef>
          </c:val>
          <c:extLst>
            <c:ext xmlns:c16="http://schemas.microsoft.com/office/drawing/2014/chart" uri="{C3380CC4-5D6E-409C-BE32-E72D297353CC}">
              <c16:uniqueId val="{00000000-89F3-41E1-B8F7-1C87B1B067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76.239999999999995</c:v>
                </c:pt>
                <c:pt idx="3">
                  <c:v>73.81</c:v>
                </c:pt>
                <c:pt idx="4">
                  <c:v>73.099999999999994</c:v>
                </c:pt>
              </c:numCache>
            </c:numRef>
          </c:val>
          <c:smooth val="0"/>
          <c:extLst>
            <c:ext xmlns:c16="http://schemas.microsoft.com/office/drawing/2014/chart" uri="{C3380CC4-5D6E-409C-BE32-E72D297353CC}">
              <c16:uniqueId val="{00000001-89F3-41E1-B8F7-1C87B1B067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108.97</c:v>
                </c:pt>
                <c:pt idx="3">
                  <c:v>102.09</c:v>
                </c:pt>
                <c:pt idx="4">
                  <c:v>107.2</c:v>
                </c:pt>
              </c:numCache>
            </c:numRef>
          </c:val>
          <c:extLst>
            <c:ext xmlns:c16="http://schemas.microsoft.com/office/drawing/2014/chart" uri="{C3380CC4-5D6E-409C-BE32-E72D297353CC}">
              <c16:uniqueId val="{00000000-0279-4AFC-AF78-829881665F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103.57</c:v>
                </c:pt>
                <c:pt idx="3">
                  <c:v>100.97</c:v>
                </c:pt>
                <c:pt idx="4">
                  <c:v>101.68</c:v>
                </c:pt>
              </c:numCache>
            </c:numRef>
          </c:val>
          <c:smooth val="0"/>
          <c:extLst>
            <c:ext xmlns:c16="http://schemas.microsoft.com/office/drawing/2014/chart" uri="{C3380CC4-5D6E-409C-BE32-E72D297353CC}">
              <c16:uniqueId val="{00000001-0279-4AFC-AF78-829881665F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5.8</c:v>
                </c:pt>
                <c:pt idx="3">
                  <c:v>10.62</c:v>
                </c:pt>
                <c:pt idx="4">
                  <c:v>14.88</c:v>
                </c:pt>
              </c:numCache>
            </c:numRef>
          </c:val>
          <c:extLst>
            <c:ext xmlns:c16="http://schemas.microsoft.com/office/drawing/2014/chart" uri="{C3380CC4-5D6E-409C-BE32-E72D297353CC}">
              <c16:uniqueId val="{00000000-ADA4-4A07-969A-4901605F90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31.44</c:v>
                </c:pt>
                <c:pt idx="3">
                  <c:v>35.43</c:v>
                </c:pt>
                <c:pt idx="4">
                  <c:v>41.69</c:v>
                </c:pt>
              </c:numCache>
            </c:numRef>
          </c:val>
          <c:smooth val="0"/>
          <c:extLst>
            <c:ext xmlns:c16="http://schemas.microsoft.com/office/drawing/2014/chart" uri="{C3380CC4-5D6E-409C-BE32-E72D297353CC}">
              <c16:uniqueId val="{00000001-ADA4-4A07-969A-4901605F90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426-466E-A3E9-7BD130CE9F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10.78</c:v>
                </c:pt>
                <c:pt idx="3">
                  <c:v>11.16</c:v>
                </c:pt>
                <c:pt idx="4">
                  <c:v>14.82</c:v>
                </c:pt>
              </c:numCache>
            </c:numRef>
          </c:val>
          <c:smooth val="0"/>
          <c:extLst>
            <c:ext xmlns:c16="http://schemas.microsoft.com/office/drawing/2014/chart" uri="{C3380CC4-5D6E-409C-BE32-E72D297353CC}">
              <c16:uniqueId val="{00000001-E426-466E-A3E9-7BD130CE9F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5B-420D-A356-BAD2A2FEB8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5.78</c:v>
                </c:pt>
                <c:pt idx="3">
                  <c:v>8.73</c:v>
                </c:pt>
                <c:pt idx="4">
                  <c:v>15.24</c:v>
                </c:pt>
              </c:numCache>
            </c:numRef>
          </c:val>
          <c:smooth val="0"/>
          <c:extLst>
            <c:ext xmlns:c16="http://schemas.microsoft.com/office/drawing/2014/chart" uri="{C3380CC4-5D6E-409C-BE32-E72D297353CC}">
              <c16:uniqueId val="{00000001-D15B-420D-A356-BAD2A2FEB8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31.41</c:v>
                </c:pt>
                <c:pt idx="3">
                  <c:v>31.74</c:v>
                </c:pt>
                <c:pt idx="4">
                  <c:v>30.81</c:v>
                </c:pt>
              </c:numCache>
            </c:numRef>
          </c:val>
          <c:extLst>
            <c:ext xmlns:c16="http://schemas.microsoft.com/office/drawing/2014/chart" uri="{C3380CC4-5D6E-409C-BE32-E72D297353CC}">
              <c16:uniqueId val="{00000000-BFCE-46D6-95CB-077B15FDEB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92.24</c:v>
                </c:pt>
                <c:pt idx="3">
                  <c:v>116</c:v>
                </c:pt>
                <c:pt idx="4">
                  <c:v>132.63999999999999</c:v>
                </c:pt>
              </c:numCache>
            </c:numRef>
          </c:val>
          <c:smooth val="0"/>
          <c:extLst>
            <c:ext xmlns:c16="http://schemas.microsoft.com/office/drawing/2014/chart" uri="{C3380CC4-5D6E-409C-BE32-E72D297353CC}">
              <c16:uniqueId val="{00000001-BFCE-46D6-95CB-077B15FDEB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2208.5700000000002</c:v>
                </c:pt>
                <c:pt idx="3">
                  <c:v>2099.9</c:v>
                </c:pt>
                <c:pt idx="4">
                  <c:v>1948.01</c:v>
                </c:pt>
              </c:numCache>
            </c:numRef>
          </c:val>
          <c:extLst>
            <c:ext xmlns:c16="http://schemas.microsoft.com/office/drawing/2014/chart" uri="{C3380CC4-5D6E-409C-BE32-E72D297353CC}">
              <c16:uniqueId val="{00000000-1E1F-4F75-A600-B0E63693D9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1546.97</c:v>
                </c:pt>
                <c:pt idx="3">
                  <c:v>1471.36</c:v>
                </c:pt>
                <c:pt idx="4">
                  <c:v>1495.64</c:v>
                </c:pt>
              </c:numCache>
            </c:numRef>
          </c:val>
          <c:smooth val="0"/>
          <c:extLst>
            <c:ext xmlns:c16="http://schemas.microsoft.com/office/drawing/2014/chart" uri="{C3380CC4-5D6E-409C-BE32-E72D297353CC}">
              <c16:uniqueId val="{00000001-1E1F-4F75-A600-B0E63693D9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61.68</c:v>
                </c:pt>
                <c:pt idx="3">
                  <c:v>63.39</c:v>
                </c:pt>
                <c:pt idx="4">
                  <c:v>63.37</c:v>
                </c:pt>
              </c:numCache>
            </c:numRef>
          </c:val>
          <c:extLst>
            <c:ext xmlns:c16="http://schemas.microsoft.com/office/drawing/2014/chart" uri="{C3380CC4-5D6E-409C-BE32-E72D297353CC}">
              <c16:uniqueId val="{00000000-7920-47D5-A951-7ED110DC9A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51.1</c:v>
                </c:pt>
                <c:pt idx="3">
                  <c:v>51.76</c:v>
                </c:pt>
                <c:pt idx="4">
                  <c:v>46.15</c:v>
                </c:pt>
              </c:numCache>
            </c:numRef>
          </c:val>
          <c:smooth val="0"/>
          <c:extLst>
            <c:ext xmlns:c16="http://schemas.microsoft.com/office/drawing/2014/chart" uri="{C3380CC4-5D6E-409C-BE32-E72D297353CC}">
              <c16:uniqueId val="{00000001-7920-47D5-A951-7ED110DC9A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286.99</c:v>
                </c:pt>
                <c:pt idx="3">
                  <c:v>281.24</c:v>
                </c:pt>
                <c:pt idx="4">
                  <c:v>280.52999999999997</c:v>
                </c:pt>
              </c:numCache>
            </c:numRef>
          </c:val>
          <c:extLst>
            <c:ext xmlns:c16="http://schemas.microsoft.com/office/drawing/2014/chart" uri="{C3380CC4-5D6E-409C-BE32-E72D297353CC}">
              <c16:uniqueId val="{00000000-5727-4F4B-8B56-DBB5312356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269.64</c:v>
                </c:pt>
                <c:pt idx="3">
                  <c:v>276.18</c:v>
                </c:pt>
                <c:pt idx="4">
                  <c:v>315.83</c:v>
                </c:pt>
              </c:numCache>
            </c:numRef>
          </c:val>
          <c:smooth val="0"/>
          <c:extLst>
            <c:ext xmlns:c16="http://schemas.microsoft.com/office/drawing/2014/chart" uri="{C3380CC4-5D6E-409C-BE32-E72D297353CC}">
              <c16:uniqueId val="{00000001-5727-4F4B-8B56-DBB5312356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岡山県　井原市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C2</v>
      </c>
      <c r="X8" s="75"/>
      <c r="Y8" s="75"/>
      <c r="Z8" s="75"/>
      <c r="AA8" s="75"/>
      <c r="AB8" s="75"/>
      <c r="AC8" s="75"/>
      <c r="AD8" s="75" t="str">
        <f>データ!$M$6</f>
        <v>非設置</v>
      </c>
      <c r="AE8" s="75"/>
      <c r="AF8" s="75"/>
      <c r="AG8" s="75"/>
      <c r="AH8" s="75"/>
      <c r="AI8" s="75"/>
      <c r="AJ8" s="75"/>
      <c r="AK8" s="2"/>
      <c r="AL8" s="66">
        <f>データ!$R$6</f>
        <v>38064</v>
      </c>
      <c r="AM8" s="66"/>
      <c r="AN8" s="66"/>
      <c r="AO8" s="66"/>
      <c r="AP8" s="66"/>
      <c r="AQ8" s="66"/>
      <c r="AR8" s="66"/>
      <c r="AS8" s="66"/>
      <c r="AT8" s="37">
        <f>データ!$S$6</f>
        <v>243.54</v>
      </c>
      <c r="AU8" s="38"/>
      <c r="AV8" s="38"/>
      <c r="AW8" s="38"/>
      <c r="AX8" s="38"/>
      <c r="AY8" s="38"/>
      <c r="AZ8" s="38"/>
      <c r="BA8" s="38"/>
      <c r="BB8" s="55">
        <f>データ!$T$6</f>
        <v>156.29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52.07</v>
      </c>
      <c r="J10" s="38"/>
      <c r="K10" s="38"/>
      <c r="L10" s="38"/>
      <c r="M10" s="38"/>
      <c r="N10" s="38"/>
      <c r="O10" s="65"/>
      <c r="P10" s="55">
        <f>データ!$P$6</f>
        <v>16.02</v>
      </c>
      <c r="Q10" s="55"/>
      <c r="R10" s="55"/>
      <c r="S10" s="55"/>
      <c r="T10" s="55"/>
      <c r="U10" s="55"/>
      <c r="V10" s="55"/>
      <c r="W10" s="66">
        <f>データ!$Q$6</f>
        <v>4950</v>
      </c>
      <c r="X10" s="66"/>
      <c r="Y10" s="66"/>
      <c r="Z10" s="66"/>
      <c r="AA10" s="66"/>
      <c r="AB10" s="66"/>
      <c r="AC10" s="66"/>
      <c r="AD10" s="2"/>
      <c r="AE10" s="2"/>
      <c r="AF10" s="2"/>
      <c r="AG10" s="2"/>
      <c r="AH10" s="2"/>
      <c r="AI10" s="2"/>
      <c r="AJ10" s="2"/>
      <c r="AK10" s="2"/>
      <c r="AL10" s="66">
        <f>データ!$U$6</f>
        <v>6061</v>
      </c>
      <c r="AM10" s="66"/>
      <c r="AN10" s="66"/>
      <c r="AO10" s="66"/>
      <c r="AP10" s="66"/>
      <c r="AQ10" s="66"/>
      <c r="AR10" s="66"/>
      <c r="AS10" s="66"/>
      <c r="AT10" s="37">
        <f>データ!$V$6</f>
        <v>63.9</v>
      </c>
      <c r="AU10" s="38"/>
      <c r="AV10" s="38"/>
      <c r="AW10" s="38"/>
      <c r="AX10" s="38"/>
      <c r="AY10" s="38"/>
      <c r="AZ10" s="38"/>
      <c r="BA10" s="38"/>
      <c r="BB10" s="55">
        <f>データ!$W$6</f>
        <v>94.85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TXeLW8+FAZwxVQK41rM8PFi33/pGhmjHSq7C+g0HLwui1Gmk3yRrSVb5LYHEuu9oUZmwFmzCOdSJiU0h/wrgig==" saltValue="+GmJKqbsf+0wVY+/h8paY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332071</v>
      </c>
      <c r="D6" s="20">
        <f t="shared" si="3"/>
        <v>46</v>
      </c>
      <c r="E6" s="20">
        <f t="shared" si="3"/>
        <v>1</v>
      </c>
      <c r="F6" s="20">
        <f t="shared" si="3"/>
        <v>0</v>
      </c>
      <c r="G6" s="20">
        <f t="shared" si="3"/>
        <v>5</v>
      </c>
      <c r="H6" s="20" t="str">
        <f t="shared" si="3"/>
        <v>岡山県　井原市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52.07</v>
      </c>
      <c r="P6" s="21">
        <f t="shared" si="3"/>
        <v>16.02</v>
      </c>
      <c r="Q6" s="21">
        <f t="shared" si="3"/>
        <v>4950</v>
      </c>
      <c r="R6" s="21">
        <f t="shared" si="3"/>
        <v>38064</v>
      </c>
      <c r="S6" s="21">
        <f t="shared" si="3"/>
        <v>243.54</v>
      </c>
      <c r="T6" s="21">
        <f t="shared" si="3"/>
        <v>156.29</v>
      </c>
      <c r="U6" s="21">
        <f t="shared" si="3"/>
        <v>6061</v>
      </c>
      <c r="V6" s="21">
        <f t="shared" si="3"/>
        <v>63.9</v>
      </c>
      <c r="W6" s="21">
        <f t="shared" si="3"/>
        <v>94.85</v>
      </c>
      <c r="X6" s="22" t="str">
        <f>IF(X7="",NA(),X7)</f>
        <v>-</v>
      </c>
      <c r="Y6" s="22" t="str">
        <f t="shared" ref="Y6:AG6" si="4">IF(Y7="",NA(),Y7)</f>
        <v>-</v>
      </c>
      <c r="Z6" s="22">
        <f t="shared" si="4"/>
        <v>108.97</v>
      </c>
      <c r="AA6" s="22">
        <f t="shared" si="4"/>
        <v>102.09</v>
      </c>
      <c r="AB6" s="22">
        <f t="shared" si="4"/>
        <v>107.2</v>
      </c>
      <c r="AC6" s="22" t="str">
        <f t="shared" si="4"/>
        <v>-</v>
      </c>
      <c r="AD6" s="22" t="str">
        <f t="shared" si="4"/>
        <v>-</v>
      </c>
      <c r="AE6" s="22">
        <f t="shared" si="4"/>
        <v>103.57</v>
      </c>
      <c r="AF6" s="22">
        <f t="shared" si="4"/>
        <v>100.97</v>
      </c>
      <c r="AG6" s="22">
        <f t="shared" si="4"/>
        <v>101.68</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5.78</v>
      </c>
      <c r="AQ6" s="22">
        <f t="shared" si="5"/>
        <v>8.73</v>
      </c>
      <c r="AR6" s="22">
        <f t="shared" si="5"/>
        <v>15.24</v>
      </c>
      <c r="AS6" s="21" t="str">
        <f>IF(AS7="","",IF(AS7="-","【-】","【"&amp;SUBSTITUTE(TEXT(AS7,"#,##0.00"),"-","△")&amp;"】"))</f>
        <v>【30.67】</v>
      </c>
      <c r="AT6" s="22" t="str">
        <f>IF(AT7="",NA(),AT7)</f>
        <v>-</v>
      </c>
      <c r="AU6" s="22" t="str">
        <f t="shared" ref="AU6:BC6" si="6">IF(AU7="",NA(),AU7)</f>
        <v>-</v>
      </c>
      <c r="AV6" s="22">
        <f t="shared" si="6"/>
        <v>31.41</v>
      </c>
      <c r="AW6" s="22">
        <f t="shared" si="6"/>
        <v>31.74</v>
      </c>
      <c r="AX6" s="22">
        <f t="shared" si="6"/>
        <v>30.81</v>
      </c>
      <c r="AY6" s="22" t="str">
        <f t="shared" si="6"/>
        <v>-</v>
      </c>
      <c r="AZ6" s="22" t="str">
        <f t="shared" si="6"/>
        <v>-</v>
      </c>
      <c r="BA6" s="22">
        <f t="shared" si="6"/>
        <v>92.24</v>
      </c>
      <c r="BB6" s="22">
        <f t="shared" si="6"/>
        <v>116</v>
      </c>
      <c r="BC6" s="22">
        <f t="shared" si="6"/>
        <v>132.63999999999999</v>
      </c>
      <c r="BD6" s="21" t="str">
        <f>IF(BD7="","",IF(BD7="-","【-】","【"&amp;SUBSTITUTE(TEXT(BD7,"#,##0.00"),"-","△")&amp;"】"))</f>
        <v>【195.24】</v>
      </c>
      <c r="BE6" s="22" t="str">
        <f>IF(BE7="",NA(),BE7)</f>
        <v>-</v>
      </c>
      <c r="BF6" s="22" t="str">
        <f t="shared" ref="BF6:BN6" si="7">IF(BF7="",NA(),BF7)</f>
        <v>-</v>
      </c>
      <c r="BG6" s="22">
        <f t="shared" si="7"/>
        <v>2208.5700000000002</v>
      </c>
      <c r="BH6" s="22">
        <f t="shared" si="7"/>
        <v>2099.9</v>
      </c>
      <c r="BI6" s="22">
        <f t="shared" si="7"/>
        <v>1948.01</v>
      </c>
      <c r="BJ6" s="22" t="str">
        <f t="shared" si="7"/>
        <v>-</v>
      </c>
      <c r="BK6" s="22" t="str">
        <f t="shared" si="7"/>
        <v>-</v>
      </c>
      <c r="BL6" s="22">
        <f t="shared" si="7"/>
        <v>1546.97</v>
      </c>
      <c r="BM6" s="22">
        <f t="shared" si="7"/>
        <v>1471.36</v>
      </c>
      <c r="BN6" s="22">
        <f t="shared" si="7"/>
        <v>1495.64</v>
      </c>
      <c r="BO6" s="21" t="str">
        <f>IF(BO7="","",IF(BO7="-","【-】","【"&amp;SUBSTITUTE(TEXT(BO7,"#,##0.00"),"-","△")&amp;"】"))</f>
        <v>【1,090.93】</v>
      </c>
      <c r="BP6" s="22" t="str">
        <f>IF(BP7="",NA(),BP7)</f>
        <v>-</v>
      </c>
      <c r="BQ6" s="22" t="str">
        <f t="shared" ref="BQ6:BY6" si="8">IF(BQ7="",NA(),BQ7)</f>
        <v>-</v>
      </c>
      <c r="BR6" s="22">
        <f t="shared" si="8"/>
        <v>61.68</v>
      </c>
      <c r="BS6" s="22">
        <f t="shared" si="8"/>
        <v>63.39</v>
      </c>
      <c r="BT6" s="22">
        <f t="shared" si="8"/>
        <v>63.37</v>
      </c>
      <c r="BU6" s="22" t="str">
        <f t="shared" si="8"/>
        <v>-</v>
      </c>
      <c r="BV6" s="22" t="str">
        <f t="shared" si="8"/>
        <v>-</v>
      </c>
      <c r="BW6" s="22">
        <f t="shared" si="8"/>
        <v>51.1</v>
      </c>
      <c r="BX6" s="22">
        <f t="shared" si="8"/>
        <v>51.76</v>
      </c>
      <c r="BY6" s="22">
        <f t="shared" si="8"/>
        <v>46.15</v>
      </c>
      <c r="BZ6" s="21" t="str">
        <f>IF(BZ7="","",IF(BZ7="-","【-】","【"&amp;SUBSTITUTE(TEXT(BZ7,"#,##0.00"),"-","△")&amp;"】"))</f>
        <v>【58.61】</v>
      </c>
      <c r="CA6" s="22" t="str">
        <f>IF(CA7="",NA(),CA7)</f>
        <v>-</v>
      </c>
      <c r="CB6" s="22" t="str">
        <f t="shared" ref="CB6:CJ6" si="9">IF(CB7="",NA(),CB7)</f>
        <v>-</v>
      </c>
      <c r="CC6" s="22">
        <f t="shared" si="9"/>
        <v>286.99</v>
      </c>
      <c r="CD6" s="22">
        <f t="shared" si="9"/>
        <v>281.24</v>
      </c>
      <c r="CE6" s="22">
        <f t="shared" si="9"/>
        <v>280.52999999999997</v>
      </c>
      <c r="CF6" s="22" t="str">
        <f t="shared" si="9"/>
        <v>-</v>
      </c>
      <c r="CG6" s="22" t="str">
        <f t="shared" si="9"/>
        <v>-</v>
      </c>
      <c r="CH6" s="22">
        <f t="shared" si="9"/>
        <v>269.64</v>
      </c>
      <c r="CI6" s="22">
        <f t="shared" si="9"/>
        <v>276.18</v>
      </c>
      <c r="CJ6" s="22">
        <f t="shared" si="9"/>
        <v>315.83</v>
      </c>
      <c r="CK6" s="21" t="str">
        <f>IF(CK7="","",IF(CK7="-","【-】","【"&amp;SUBSTITUTE(TEXT(CK7,"#,##0.00"),"-","△")&amp;"】"))</f>
        <v>【274.97】</v>
      </c>
      <c r="CL6" s="22" t="str">
        <f>IF(CL7="",NA(),CL7)</f>
        <v>-</v>
      </c>
      <c r="CM6" s="22" t="str">
        <f t="shared" ref="CM6:CU6" si="10">IF(CM7="",NA(),CM7)</f>
        <v>-</v>
      </c>
      <c r="CN6" s="22">
        <f t="shared" si="10"/>
        <v>59.37</v>
      </c>
      <c r="CO6" s="22">
        <f t="shared" si="10"/>
        <v>58.18</v>
      </c>
      <c r="CP6" s="22">
        <f t="shared" si="10"/>
        <v>58.44</v>
      </c>
      <c r="CQ6" s="22" t="str">
        <f t="shared" si="10"/>
        <v>-</v>
      </c>
      <c r="CR6" s="22" t="str">
        <f t="shared" si="10"/>
        <v>-</v>
      </c>
      <c r="CS6" s="22">
        <f t="shared" si="10"/>
        <v>54.14</v>
      </c>
      <c r="CT6" s="22">
        <f t="shared" si="10"/>
        <v>53.79</v>
      </c>
      <c r="CU6" s="22">
        <f t="shared" si="10"/>
        <v>56.4</v>
      </c>
      <c r="CV6" s="21" t="str">
        <f>IF(CV7="","",IF(CV7="-","【-】","【"&amp;SUBSTITUTE(TEXT(CV7,"#,##0.00"),"-","△")&amp;"】"))</f>
        <v>【52.36】</v>
      </c>
      <c r="CW6" s="22" t="str">
        <f>IF(CW7="",NA(),CW7)</f>
        <v>-</v>
      </c>
      <c r="CX6" s="22" t="str">
        <f t="shared" ref="CX6:DF6" si="11">IF(CX7="",NA(),CX7)</f>
        <v>-</v>
      </c>
      <c r="CY6" s="22">
        <f t="shared" si="11"/>
        <v>86.41</v>
      </c>
      <c r="CZ6" s="22">
        <f t="shared" si="11"/>
        <v>85.09</v>
      </c>
      <c r="DA6" s="22">
        <f t="shared" si="11"/>
        <v>84.94</v>
      </c>
      <c r="DB6" s="22" t="str">
        <f t="shared" si="11"/>
        <v>-</v>
      </c>
      <c r="DC6" s="22" t="str">
        <f t="shared" si="11"/>
        <v>-</v>
      </c>
      <c r="DD6" s="22">
        <f t="shared" si="11"/>
        <v>76.239999999999995</v>
      </c>
      <c r="DE6" s="22">
        <f t="shared" si="11"/>
        <v>73.81</v>
      </c>
      <c r="DF6" s="22">
        <f t="shared" si="11"/>
        <v>73.099999999999994</v>
      </c>
      <c r="DG6" s="21" t="str">
        <f>IF(DG7="","",IF(DG7="-","【-】","【"&amp;SUBSTITUTE(TEXT(DG7,"#,##0.00"),"-","△")&amp;"】"))</f>
        <v>【73.88】</v>
      </c>
      <c r="DH6" s="22" t="str">
        <f>IF(DH7="",NA(),DH7)</f>
        <v>-</v>
      </c>
      <c r="DI6" s="22" t="str">
        <f t="shared" ref="DI6:DQ6" si="12">IF(DI7="",NA(),DI7)</f>
        <v>-</v>
      </c>
      <c r="DJ6" s="22">
        <f t="shared" si="12"/>
        <v>5.8</v>
      </c>
      <c r="DK6" s="22">
        <f t="shared" si="12"/>
        <v>10.62</v>
      </c>
      <c r="DL6" s="22">
        <f t="shared" si="12"/>
        <v>14.88</v>
      </c>
      <c r="DM6" s="22" t="str">
        <f t="shared" si="12"/>
        <v>-</v>
      </c>
      <c r="DN6" s="22" t="str">
        <f t="shared" si="12"/>
        <v>-</v>
      </c>
      <c r="DO6" s="22">
        <f t="shared" si="12"/>
        <v>31.44</v>
      </c>
      <c r="DP6" s="22">
        <f t="shared" si="12"/>
        <v>35.43</v>
      </c>
      <c r="DQ6" s="22">
        <f t="shared" si="12"/>
        <v>41.69</v>
      </c>
      <c r="DR6" s="21" t="str">
        <f>IF(DR7="","",IF(DR7="-","【-】","【"&amp;SUBSTITUTE(TEXT(DR7,"#,##0.00"),"-","△")&amp;"】"))</f>
        <v>【39.30】</v>
      </c>
      <c r="DS6" s="22" t="str">
        <f>IF(DS7="",NA(),DS7)</f>
        <v>-</v>
      </c>
      <c r="DT6" s="22" t="str">
        <f t="shared" ref="DT6:EB6" si="13">IF(DT7="",NA(),DT7)</f>
        <v>-</v>
      </c>
      <c r="DU6" s="21">
        <f t="shared" si="13"/>
        <v>0</v>
      </c>
      <c r="DV6" s="21">
        <f t="shared" si="13"/>
        <v>0</v>
      </c>
      <c r="DW6" s="21">
        <f t="shared" si="13"/>
        <v>0</v>
      </c>
      <c r="DX6" s="22" t="str">
        <f t="shared" si="13"/>
        <v>-</v>
      </c>
      <c r="DY6" s="22" t="str">
        <f t="shared" si="13"/>
        <v>-</v>
      </c>
      <c r="DZ6" s="22">
        <f t="shared" si="13"/>
        <v>10.78</v>
      </c>
      <c r="EA6" s="22">
        <f t="shared" si="13"/>
        <v>11.16</v>
      </c>
      <c r="EB6" s="22">
        <f t="shared" si="13"/>
        <v>14.82</v>
      </c>
      <c r="EC6" s="21" t="str">
        <f>IF(EC7="","",IF(EC7="-","【-】","【"&amp;SUBSTITUTE(TEXT(EC7,"#,##0.00"),"-","△")&amp;"】"))</f>
        <v>【18.76】</v>
      </c>
      <c r="ED6" s="22" t="str">
        <f>IF(ED7="",NA(),ED7)</f>
        <v>-</v>
      </c>
      <c r="EE6" s="22" t="str">
        <f t="shared" ref="EE6:EM6" si="14">IF(EE7="",NA(),EE7)</f>
        <v>-</v>
      </c>
      <c r="EF6" s="22">
        <f t="shared" si="14"/>
        <v>0.17</v>
      </c>
      <c r="EG6" s="22">
        <f t="shared" si="14"/>
        <v>0.03</v>
      </c>
      <c r="EH6" s="21">
        <f t="shared" si="14"/>
        <v>0</v>
      </c>
      <c r="EI6" s="22" t="str">
        <f t="shared" si="14"/>
        <v>-</v>
      </c>
      <c r="EJ6" s="22" t="str">
        <f t="shared" si="14"/>
        <v>-</v>
      </c>
      <c r="EK6" s="22">
        <f t="shared" si="14"/>
        <v>0.26</v>
      </c>
      <c r="EL6" s="22">
        <f t="shared" si="14"/>
        <v>0.28999999999999998</v>
      </c>
      <c r="EM6" s="22">
        <f t="shared" si="14"/>
        <v>1.8</v>
      </c>
      <c r="EN6" s="21" t="str">
        <f>IF(EN7="","",IF(EN7="-","【-】","【"&amp;SUBSTITUTE(TEXT(EN7,"#,##0.00"),"-","△")&amp;"】"))</f>
        <v>【0.65】</v>
      </c>
    </row>
    <row r="7" spans="1:144" s="23" customFormat="1" x14ac:dyDescent="0.15">
      <c r="A7" s="15"/>
      <c r="B7" s="24">
        <v>2022</v>
      </c>
      <c r="C7" s="24">
        <v>332071</v>
      </c>
      <c r="D7" s="24">
        <v>46</v>
      </c>
      <c r="E7" s="24">
        <v>1</v>
      </c>
      <c r="F7" s="24">
        <v>0</v>
      </c>
      <c r="G7" s="24">
        <v>5</v>
      </c>
      <c r="H7" s="24" t="s">
        <v>93</v>
      </c>
      <c r="I7" s="24" t="s">
        <v>94</v>
      </c>
      <c r="J7" s="24" t="s">
        <v>95</v>
      </c>
      <c r="K7" s="24" t="s">
        <v>96</v>
      </c>
      <c r="L7" s="24" t="s">
        <v>97</v>
      </c>
      <c r="M7" s="24" t="s">
        <v>98</v>
      </c>
      <c r="N7" s="25" t="s">
        <v>99</v>
      </c>
      <c r="O7" s="25">
        <v>52.07</v>
      </c>
      <c r="P7" s="25">
        <v>16.02</v>
      </c>
      <c r="Q7" s="25">
        <v>4950</v>
      </c>
      <c r="R7" s="25">
        <v>38064</v>
      </c>
      <c r="S7" s="25">
        <v>243.54</v>
      </c>
      <c r="T7" s="25">
        <v>156.29</v>
      </c>
      <c r="U7" s="25">
        <v>6061</v>
      </c>
      <c r="V7" s="25">
        <v>63.9</v>
      </c>
      <c r="W7" s="25">
        <v>94.85</v>
      </c>
      <c r="X7" s="25" t="s">
        <v>99</v>
      </c>
      <c r="Y7" s="25" t="s">
        <v>99</v>
      </c>
      <c r="Z7" s="25">
        <v>108.97</v>
      </c>
      <c r="AA7" s="25">
        <v>102.09</v>
      </c>
      <c r="AB7" s="25">
        <v>107.2</v>
      </c>
      <c r="AC7" s="25" t="s">
        <v>99</v>
      </c>
      <c r="AD7" s="25" t="s">
        <v>99</v>
      </c>
      <c r="AE7" s="25">
        <v>103.57</v>
      </c>
      <c r="AF7" s="25">
        <v>100.97</v>
      </c>
      <c r="AG7" s="25">
        <v>101.68</v>
      </c>
      <c r="AH7" s="25">
        <v>104.96</v>
      </c>
      <c r="AI7" s="25" t="s">
        <v>99</v>
      </c>
      <c r="AJ7" s="25" t="s">
        <v>99</v>
      </c>
      <c r="AK7" s="25">
        <v>0</v>
      </c>
      <c r="AL7" s="25">
        <v>0</v>
      </c>
      <c r="AM7" s="25">
        <v>0</v>
      </c>
      <c r="AN7" s="25" t="s">
        <v>99</v>
      </c>
      <c r="AO7" s="25" t="s">
        <v>99</v>
      </c>
      <c r="AP7" s="25">
        <v>5.78</v>
      </c>
      <c r="AQ7" s="25">
        <v>8.73</v>
      </c>
      <c r="AR7" s="25">
        <v>15.24</v>
      </c>
      <c r="AS7" s="25">
        <v>30.67</v>
      </c>
      <c r="AT7" s="25" t="s">
        <v>99</v>
      </c>
      <c r="AU7" s="25" t="s">
        <v>99</v>
      </c>
      <c r="AV7" s="25">
        <v>31.41</v>
      </c>
      <c r="AW7" s="25">
        <v>31.74</v>
      </c>
      <c r="AX7" s="25">
        <v>30.81</v>
      </c>
      <c r="AY7" s="25" t="s">
        <v>99</v>
      </c>
      <c r="AZ7" s="25" t="s">
        <v>99</v>
      </c>
      <c r="BA7" s="25">
        <v>92.24</v>
      </c>
      <c r="BB7" s="25">
        <v>116</v>
      </c>
      <c r="BC7" s="25">
        <v>132.63999999999999</v>
      </c>
      <c r="BD7" s="25">
        <v>195.24</v>
      </c>
      <c r="BE7" s="25" t="s">
        <v>99</v>
      </c>
      <c r="BF7" s="25" t="s">
        <v>99</v>
      </c>
      <c r="BG7" s="25">
        <v>2208.5700000000002</v>
      </c>
      <c r="BH7" s="25">
        <v>2099.9</v>
      </c>
      <c r="BI7" s="25">
        <v>1948.01</v>
      </c>
      <c r="BJ7" s="25" t="s">
        <v>99</v>
      </c>
      <c r="BK7" s="25" t="s">
        <v>99</v>
      </c>
      <c r="BL7" s="25">
        <v>1546.97</v>
      </c>
      <c r="BM7" s="25">
        <v>1471.36</v>
      </c>
      <c r="BN7" s="25">
        <v>1495.64</v>
      </c>
      <c r="BO7" s="25">
        <v>1090.93</v>
      </c>
      <c r="BP7" s="25" t="s">
        <v>99</v>
      </c>
      <c r="BQ7" s="25" t="s">
        <v>99</v>
      </c>
      <c r="BR7" s="25">
        <v>61.68</v>
      </c>
      <c r="BS7" s="25">
        <v>63.39</v>
      </c>
      <c r="BT7" s="25">
        <v>63.37</v>
      </c>
      <c r="BU7" s="25" t="s">
        <v>99</v>
      </c>
      <c r="BV7" s="25" t="s">
        <v>99</v>
      </c>
      <c r="BW7" s="25">
        <v>51.1</v>
      </c>
      <c r="BX7" s="25">
        <v>51.76</v>
      </c>
      <c r="BY7" s="25">
        <v>46.15</v>
      </c>
      <c r="BZ7" s="25">
        <v>58.61</v>
      </c>
      <c r="CA7" s="25" t="s">
        <v>99</v>
      </c>
      <c r="CB7" s="25" t="s">
        <v>99</v>
      </c>
      <c r="CC7" s="25">
        <v>286.99</v>
      </c>
      <c r="CD7" s="25">
        <v>281.24</v>
      </c>
      <c r="CE7" s="25">
        <v>280.52999999999997</v>
      </c>
      <c r="CF7" s="25" t="s">
        <v>99</v>
      </c>
      <c r="CG7" s="25" t="s">
        <v>99</v>
      </c>
      <c r="CH7" s="25">
        <v>269.64</v>
      </c>
      <c r="CI7" s="25">
        <v>276.18</v>
      </c>
      <c r="CJ7" s="25">
        <v>315.83</v>
      </c>
      <c r="CK7" s="25">
        <v>274.97000000000003</v>
      </c>
      <c r="CL7" s="25" t="s">
        <v>99</v>
      </c>
      <c r="CM7" s="25" t="s">
        <v>99</v>
      </c>
      <c r="CN7" s="25">
        <v>59.37</v>
      </c>
      <c r="CO7" s="25">
        <v>58.18</v>
      </c>
      <c r="CP7" s="25">
        <v>58.44</v>
      </c>
      <c r="CQ7" s="25" t="s">
        <v>99</v>
      </c>
      <c r="CR7" s="25" t="s">
        <v>99</v>
      </c>
      <c r="CS7" s="25">
        <v>54.14</v>
      </c>
      <c r="CT7" s="25">
        <v>53.79</v>
      </c>
      <c r="CU7" s="25">
        <v>56.4</v>
      </c>
      <c r="CV7" s="25">
        <v>52.36</v>
      </c>
      <c r="CW7" s="25" t="s">
        <v>99</v>
      </c>
      <c r="CX7" s="25" t="s">
        <v>99</v>
      </c>
      <c r="CY7" s="25">
        <v>86.41</v>
      </c>
      <c r="CZ7" s="25">
        <v>85.09</v>
      </c>
      <c r="DA7" s="25">
        <v>84.94</v>
      </c>
      <c r="DB7" s="25" t="s">
        <v>99</v>
      </c>
      <c r="DC7" s="25" t="s">
        <v>99</v>
      </c>
      <c r="DD7" s="25">
        <v>76.239999999999995</v>
      </c>
      <c r="DE7" s="25">
        <v>73.81</v>
      </c>
      <c r="DF7" s="25">
        <v>73.099999999999994</v>
      </c>
      <c r="DG7" s="25">
        <v>73.88</v>
      </c>
      <c r="DH7" s="25" t="s">
        <v>99</v>
      </c>
      <c r="DI7" s="25" t="s">
        <v>99</v>
      </c>
      <c r="DJ7" s="25">
        <v>5.8</v>
      </c>
      <c r="DK7" s="25">
        <v>10.62</v>
      </c>
      <c r="DL7" s="25">
        <v>14.88</v>
      </c>
      <c r="DM7" s="25" t="s">
        <v>99</v>
      </c>
      <c r="DN7" s="25" t="s">
        <v>99</v>
      </c>
      <c r="DO7" s="25">
        <v>31.44</v>
      </c>
      <c r="DP7" s="25">
        <v>35.43</v>
      </c>
      <c r="DQ7" s="25">
        <v>41.69</v>
      </c>
      <c r="DR7" s="25">
        <v>39.299999999999997</v>
      </c>
      <c r="DS7" s="25" t="s">
        <v>99</v>
      </c>
      <c r="DT7" s="25" t="s">
        <v>99</v>
      </c>
      <c r="DU7" s="25">
        <v>0</v>
      </c>
      <c r="DV7" s="25">
        <v>0</v>
      </c>
      <c r="DW7" s="25">
        <v>0</v>
      </c>
      <c r="DX7" s="25" t="s">
        <v>99</v>
      </c>
      <c r="DY7" s="25" t="s">
        <v>99</v>
      </c>
      <c r="DZ7" s="25">
        <v>10.78</v>
      </c>
      <c r="EA7" s="25">
        <v>11.16</v>
      </c>
      <c r="EB7" s="25">
        <v>14.82</v>
      </c>
      <c r="EC7" s="25">
        <v>18.760000000000002</v>
      </c>
      <c r="ED7" s="25" t="s">
        <v>99</v>
      </c>
      <c r="EE7" s="25" t="s">
        <v>99</v>
      </c>
      <c r="EF7" s="25">
        <v>0.17</v>
      </c>
      <c r="EG7" s="25">
        <v>0.03</v>
      </c>
      <c r="EH7" s="25">
        <v>0</v>
      </c>
      <c r="EI7" s="25" t="s">
        <v>99</v>
      </c>
      <c r="EJ7" s="25" t="s">
        <v>99</v>
      </c>
      <c r="EK7" s="25">
        <v>0.26</v>
      </c>
      <c r="EL7" s="25">
        <v>0.28999999999999998</v>
      </c>
      <c r="EM7" s="25">
        <v>1.8</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2023-12-05T00:58:59Z</dcterms:created>
  <dcterms:modified xsi:type="dcterms:W3CDTF">2024-01-22T01:22:19Z</dcterms:modified>
  <cp:category/>
</cp:coreProperties>
</file>